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ipariş kârı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<sst xmlns="http://schemas.openxmlformats.org/spreadsheetml/2006/main" count="44" uniqueCount="43">
  <si>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Netkadran · ücretsiz kaynak</t>
  </si>
  <si>
    <t xml:space="preserve">Sipariş kâr hesap tablosu</t>
  </si>
  <si>
    <t xml:space="preserve">Bir Trendyol siparişinde komisyon, kargo, hizmet bedeli, stopaj, net KDV ve ürün maliyeti düştükten sonra sana kalan net kâr. Tutarlar KDV dahildir. Netkadran'ın sipariş kârı formülüyle aynı hesap.</t>
  </si>
  <si>
    <t xml:space="preserve">MALİ MÜŞAVİR ONAYI BEKLİYOR — TASLAK. Vergi oranlarını ve kurallarını kullanmadan önce mali müşavirine teyit ettir. Dayandığı mevzuat: tablonun altında.</t>
  </si>
  <si>
    <r>
      <rPr>
        <b val="true"/>
        <sz val="9"/>
        <color rgb="FF10162A"/>
        <rFont val="Arial"/>
        <family val="0"/>
        <charset val="1"/>
      </rPr>
      <t xml:space="preserve">  Turuncu hücreler  </t>
    </r>
    <r>
      <rPr>
        <sz val="9"/>
        <color rgb="FF5B6478"/>
        <rFont val="Arial"/>
        <family val="0"/>
        <charset val="1"/>
      </rPr>
      <t xml:space="preserve"> senin dolduracağın yerler; beyaz hücreler kendiliğinden hesaplanır. "örnek" yazan satırlar örnektir, üzerine yazabilir ya da silebilirsin.</t>
    </r>
  </si>
  <si>
    <t xml:space="preserve">E-ticaret stopajı oranı</t>
  </si>
  <si>
    <t xml:space="preserve">KDV hariç satış üzerinden.</t>
  </si>
  <si>
    <t xml:space="preserve">Komisyon, kargo, hizmet bedeli faturalarının KDV oranı</t>
  </si>
  <si>
    <t xml:space="preserve">Trendyol hizmet faturalarında görülen oran.</t>
  </si>
  <si>
    <t xml:space="preserve">Satır</t>
  </si>
  <si>
    <t xml:space="preserve">Ürün</t>
  </si>
  <si>
    <t xml:space="preserve">Satış fiyatı (müşterinin ödediği, KDV dahil)</t>
  </si>
  <si>
    <t xml:space="preserve">KDV oranı</t>
  </si>
  <si>
    <t xml:space="preserve">Komisyon oranı</t>
  </si>
  <si>
    <t xml:space="preserve">Kargo (KDV dahil)</t>
  </si>
  <si>
    <t xml:space="preserve">Hizmet bedeli (KDV dahil)</t>
  </si>
  <si>
    <t xml:space="preserve">Ürün maliyeti (KDV dahil)</t>
  </si>
  <si>
    <t xml:space="preserve">Maliyet faturalı mı?</t>
  </si>
  <si>
    <t xml:space="preserve">Komisyon</t>
  </si>
  <si>
    <t xml:space="preserve">Stopaj</t>
  </si>
  <si>
    <t xml:space="preserve">Net KDV (eksi ise 0)</t>
  </si>
  <si>
    <t xml:space="preserve">NET KÂR</t>
  </si>
  <si>
    <t xml:space="preserve">Kâr marjı</t>
  </si>
  <si>
    <t xml:space="preserve">Kesintilerin satışa oranı</t>
  </si>
  <si>
    <t xml:space="preserve">örnek 1</t>
  </si>
  <si>
    <t xml:space="preserve">Ürün A</t>
  </si>
  <si>
    <t xml:space="preserve">Evet</t>
  </si>
  <si>
    <t xml:space="preserve">örnek 2</t>
  </si>
  <si>
    <t xml:space="preserve">Ürün B</t>
  </si>
  <si>
    <t xml:space="preserve">Hayır</t>
  </si>
  <si>
    <t xml:space="preserve">örnek 3</t>
  </si>
  <si>
    <t xml:space="preserve">Ürün C</t>
  </si>
  <si>
    <t xml:space="preserve">Nasıl hesaplanır</t>
  </si>
  <si>
    <t xml:space="preserve">• Net kâr = satış − komisyon − kargo − hizmet bedeli − ürün maliyeti − stopaj − net KDV.</t>
  </si>
  <si>
    <t xml:space="preserve">• Komisyon, müşterinin ödediği KDV dahil tutar × komisyon oranı. Stopaj = satış ÷ (1 + KDV oranı) × %1.</t>
  </si>
  <si>
    <t xml:space="preserve">• Net KDV = satış KDV'si − maliyet KDV'si (faturalıysa) − komisyon, kargo ve hizmet bedeli KDV'si (%20). Eksi çıkarsa 0 alınır (devreden KDV kâr sayılmaz).</t>
  </si>
  <si>
    <t xml:space="preserve">• Hizmet bedeli 13,19 ₺: Trendyol faturalarında görülen paket başı tutar (örnek); güncel tutarı kendi faturandan al. Kargo: sepet barem eşiğinin altındaysa barem ücreti, değilse desi ücretin.</t>
  </si>
  <si>
    <t xml:space="preserve">• Bu tahmini kârdır. Kâr, hakediş yattığında kesinleşir: kargo faturası ve iade sonradan gelebilir. Komisyon oranları ve tutarlar örnektir.</t>
  </si>
  <si>
    <t xml:space="preserve">Dayandığı mevzuat</t>
  </si>
  <si>
    <t xml:space="preserve">• 3065 sayılı Katma Değer Vergisi Kanunu: oranlar md. 28, indirim md. 29.</t>
  </si>
  <si>
    <t xml:space="preserve">• Genel oran %20: Temmuz 2023 tarihli Cumhurbaşkanı Kararı, 10 Temmuz 2023'ten beri yürürlükte.</t>
  </si>
  <si>
    <t xml:space="preserve">• 193 sayılı Gelir Vergisi Kanunu md. 94 ve 5520 sayılı Kurumlar Vergisi Kanunu md. 15 (7524 sayılı Kanunla eklenen e-ticaret aracı hizmet sağlayıcı kesintisi); oran Cumhurbaşkanı Kararıyla belirlenir, 1 Ocak 2025'ten beri uygulanır.</t>
  </si>
  <si>
    <t xml:space="preserve">Bunu otomatik yapmak için: netkadran.com — 14 gün ücretsiz, kart gerekmez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</si>
</sst>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%0"/>
    <numFmt numFmtId="166" formatCode="#,##0.00&quot; ₺&quot;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b val="true"/>
      <sz val="10"/>
      <color rgb="FFF27A1A"/>
      <name val="Arial"/>
      <family val="0"/>
      <charset val="1"/>
    </font>
    <font>
      <b val="true"/>
      <sz val="16"/>
      <color rgb="FF10162A"/>
      <name val="Arial"/>
      <family val="0"/>
      <charset val="1"/>
    </font>
    <font>
      <sz val="10"/>
      <color rgb="FF5B6478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9"/>
      <color rgb="FF10162A"/>
      <name val="Arial"/>
      <family val="0"/>
      <charset val="1"/>
    </font>
    <font>
      <sz val="9"/>
      <color rgb="FF5B6478"/>
      <name val="Arial"/>
      <family val="0"/>
      <charset val="1"/>
    </font>
    <font>
      <sz val="10"/>
      <color rgb="FF10162A"/>
      <name val="Arial"/>
      <family val="0"/>
      <charset val="1"/>
    </font>
    <font>
      <i val="true"/>
      <sz val="9"/>
      <color rgb="FF5B647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F27A1A"/>
      <name val="Arial"/>
      <family val="0"/>
      <charset val="1"/>
    </font>
    <font>
      <b val="true"/>
      <sz val="10"/>
      <color rgb="FF10162A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1D6"/>
        <bgColor rgb="FFFDEEDE"/>
      </patternFill>
    </fill>
    <fill>
      <patternFill patternType="solid">
        <fgColor rgb="FFFDEEDE"/>
        <bgColor rgb="FFFFF1D6"/>
      </patternFill>
    </fill>
    <fill>
      <patternFill patternType="solid">
        <fgColor rgb="FF10162A"/>
        <bgColor rgb="FF000000"/>
      </patternFill>
    </fill>
    <fill>
      <patternFill patternType="solid">
        <fgColor rgb="FFC2610F"/>
        <bgColor rgb="FFF27A1A"/>
      </patternFill>
    </fill>
    <fill>
      <patternFill patternType="solid">
        <fgColor rgb="FFF27A1A"/>
        <bgColor rgb="FFFF9900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medium">
        <color rgb="FFB42318"/>
      </top>
      <bottom style="medium">
        <color rgb="FFB42318"/>
      </bottom>
      <diagonal/>
    </border>
    <border diagonalUp="false" diagonalDown="false">
      <left style="thin">
        <color rgb="FFF6C9A3"/>
      </left>
      <right style="thin">
        <color rgb="FFF6C9A3"/>
      </right>
      <top style="thin">
        <color rgb="FFF6C9A3"/>
      </top>
      <bottom style="thin">
        <color rgb="FFF6C9A3"/>
      </bottom>
      <diagonal/>
    </border>
    <border diagonalUp="false" diagonalDown="false">
      <left/>
      <right/>
      <top/>
      <bottom style="thin">
        <color rgb="FFE6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42318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2610F"/>
      <rgbColor rgb="FF800080"/>
      <rgbColor rgb="FF008080"/>
      <rgbColor rgb="FFC0C0C0"/>
      <rgbColor rgb="FF808080"/>
      <rgbColor rgb="FF9999FF"/>
      <rgbColor rgb="FF993366"/>
      <rgbColor rgb="FFFFF1D6"/>
      <rgbColor rgb="FFE6E8F0"/>
      <rgbColor rgb="FF660066"/>
      <rgbColor rgb="FFFF8080"/>
      <rgbColor rgb="FF0066CC"/>
      <rgbColor rgb="FFFDE2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EDE"/>
      <rgbColor rgb="FF99CCFF"/>
      <rgbColor rgb="FFFF99CC"/>
      <rgbColor rgb="FFCC99FF"/>
      <rgbColor rgb="FFF6C9A3"/>
      <rgbColor rgb="FF3366FF"/>
      <rgbColor rgb="FF33CCCC"/>
      <rgbColor rgb="FF99CC00"/>
      <rgbColor rgb="FFFFCC00"/>
      <rgbColor rgb="FFFF9900"/>
      <rgbColor rgb="FFF27A1A"/>
      <rgbColor rgb="FF5B6478"/>
      <rgbColor rgb="FF969696"/>
      <rgbColor rgb="FF003366"/>
      <rgbColor rgb="FF339966"/>
      <rgbColor rgb="FF10162A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15120</xdr:colOff>
      <xdr:row>0</xdr:row>
      <xdr:rowOff>27000</xdr:rowOff>
    </xdr:from>
    <xdr:to>
      <xdr:col>0</xdr:col>
      <xdr:colOff>395640</xdr:colOff>
      <xdr:row>1</xdr:row>
      <xdr:rowOff>131400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15120" y="2700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etkadran.com/regist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5" min="5" style="0" width="10"/>
    <col collapsed="false" customWidth="true" hidden="false" outlineLevel="0" max="7" min="6" style="0" width="11"/>
    <col collapsed="false" customWidth="true" hidden="false" outlineLevel="0" max="8" min="8" style="0" width="12"/>
    <col collapsed="false" customWidth="true" hidden="false" outlineLevel="0" max="9" min="9" style="0" width="10"/>
    <col collapsed="false" customWidth="true" hidden="false" outlineLevel="0" max="10" min="10" style="0" width="11"/>
    <col collapsed="false" customWidth="true" hidden="false" outlineLevel="0" max="11" min="11" style="0" width="10"/>
    <col collapsed="false" customWidth="true" hidden="false" outlineLevel="0" max="12" min="12" style="0" width="11"/>
    <col collapsed="false" customWidth="true" hidden="false" outlineLevel="0" max="13" min="13" style="0" width="12"/>
    <col collapsed="false" customWidth="true" hidden="false" outlineLevel="0" max="15" min="15" style="0" width="11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24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31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customFormat="false" ht="30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customFormat="false" ht="25.5" hidden="false" customHeight="true" outlineLevel="0" collapsed="false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7" customFormat="false" ht="19.5" hidden="false" customHeight="true" outlineLevel="0" collapsed="false">
      <c r="A7" s="6" t="s">
        <v>5</v>
      </c>
      <c r="B7" s="6"/>
      <c r="C7" s="7" t="n">
        <v>0.01</v>
      </c>
      <c r="D7" s="8" t="s">
        <v>6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30" hidden="false" customHeight="true" outlineLevel="0" collapsed="false">
      <c r="A8" s="6" t="s">
        <v>7</v>
      </c>
      <c r="B8" s="6"/>
      <c r="C8" s="7" t="n">
        <v>0.2</v>
      </c>
      <c r="D8" s="8" t="s">
        <v>8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10" customFormat="false" ht="43.5" hidden="false" customHeight="true" outlineLevel="0" collapsed="false">
      <c r="A10" s="9" t="s">
        <v>9</v>
      </c>
      <c r="B10" s="10" t="s">
        <v>10</v>
      </c>
      <c r="C10" s="10" t="s">
        <v>11</v>
      </c>
      <c r="D10" s="10" t="s">
        <v>12</v>
      </c>
      <c r="E10" s="10" t="s">
        <v>13</v>
      </c>
      <c r="F10" s="10" t="s">
        <v>14</v>
      </c>
      <c r="G10" s="10" t="s">
        <v>15</v>
      </c>
      <c r="H10" s="10" t="s">
        <v>16</v>
      </c>
      <c r="I10" s="10" t="s">
        <v>17</v>
      </c>
      <c r="J10" s="9" t="s">
        <v>18</v>
      </c>
      <c r="K10" s="9" t="s">
        <v>19</v>
      </c>
      <c r="L10" s="9" t="s">
        <v>20</v>
      </c>
      <c r="M10" s="9" t="s">
        <v>21</v>
      </c>
      <c r="N10" s="9" t="s">
        <v>22</v>
      </c>
      <c r="O10" s="9" t="s">
        <v>23</v>
      </c>
    </row>
    <row r="11" customFormat="false" ht="18" hidden="false" customHeight="false" outlineLevel="0" collapsed="false">
      <c r="A11" s="11" t="s">
        <v>24</v>
      </c>
      <c r="B11" s="12" t="s">
        <v>25</v>
      </c>
      <c r="C11" s="13" t="n">
        <v>600</v>
      </c>
      <c r="D11" s="7" t="n">
        <v>0.2</v>
      </c>
      <c r="E11" s="14" t="n">
        <v>0.19</v>
      </c>
      <c r="F11" s="13" t="n">
        <v>85</v>
      </c>
      <c r="G11" s="13" t="n">
        <v>13.19</v>
      </c>
      <c r="H11" s="13" t="n">
        <v>250</v>
      </c>
      <c r="I11" s="12" t="s">
        <v>26</v>
      </c>
      <c r="J11" s="15" t="n">
        <f aca="false">IF(C11="","",ROUND(C11*E11,2))</f>
        <v>114</v>
      </c>
      <c r="K11" s="15" t="n">
        <f aca="false">IF(C11="","",ROUND(C11/(1+D11)*$C$7,2))</f>
        <v>5</v>
      </c>
      <c r="L11" s="15" t="n">
        <f aca="false">IF(C11="","",MAX(0,ROUND(C11*D11/(1+D11)-IF(I11="Evet",H11*D11/(1+D11),0)-(J11+F11+G11)*$C$8/(1+$C$8),2)))</f>
        <v>22.97</v>
      </c>
      <c r="M11" s="16" t="n">
        <f aca="false">IF(C11="","",C11-J11-F11-G11-H11-K11-L11)</f>
        <v>109.84</v>
      </c>
      <c r="N11" s="17" t="n">
        <f aca="false">IF(C11="","",IF(C11=0,"",M11/C11))</f>
        <v>0.183066666666667</v>
      </c>
      <c r="O11" s="17" t="n">
        <f aca="false">IF(C11="","",IF(C11=0,"",(J11+F11+G11+K11+L11)/C11))</f>
        <v>0.400266666666667</v>
      </c>
    </row>
    <row r="12" customFormat="false" ht="18" hidden="false" customHeight="false" outlineLevel="0" collapsed="false">
      <c r="A12" s="11" t="s">
        <v>27</v>
      </c>
      <c r="B12" s="12" t="s">
        <v>28</v>
      </c>
      <c r="C12" s="13" t="n">
        <v>300</v>
      </c>
      <c r="D12" s="7" t="n">
        <v>0.2</v>
      </c>
      <c r="E12" s="14" t="n">
        <v>0.15</v>
      </c>
      <c r="F12" s="13" t="n">
        <v>70</v>
      </c>
      <c r="G12" s="13" t="n">
        <v>13.19</v>
      </c>
      <c r="H12" s="13" t="n">
        <v>150</v>
      </c>
      <c r="I12" s="12" t="s">
        <v>29</v>
      </c>
      <c r="J12" s="15" t="n">
        <f aca="false">IF(C12="","",ROUND(C12*E12,2))</f>
        <v>45</v>
      </c>
      <c r="K12" s="15" t="n">
        <f aca="false">IF(C12="","",ROUND(C12/(1+D12)*$C$7,2))</f>
        <v>2.5</v>
      </c>
      <c r="L12" s="15" t="n">
        <f aca="false">IF(C12="","",MAX(0,ROUND(C12*D12/(1+D12)-IF(I12="Evet",H12*D12/(1+D12),0)-(J12+F12+G12)*$C$8/(1+$C$8),2)))</f>
        <v>28.64</v>
      </c>
      <c r="M12" s="16" t="n">
        <f aca="false">IF(C12="","",C12-J12-F12-G12-H12-K12-L12)</f>
        <v>-9.33</v>
      </c>
      <c r="N12" s="17" t="n">
        <f aca="false">IF(C12="","",IF(C12=0,"",M12/C12))</f>
        <v>-0.0311</v>
      </c>
      <c r="O12" s="17" t="n">
        <f aca="false">IF(C12="","",IF(C12=0,"",(J12+F12+G12+K12+L12)/C12))</f>
        <v>0.5311</v>
      </c>
    </row>
    <row r="13" customFormat="false" ht="18" hidden="false" customHeight="false" outlineLevel="0" collapsed="false">
      <c r="A13" s="11" t="s">
        <v>30</v>
      </c>
      <c r="B13" s="12" t="s">
        <v>31</v>
      </c>
      <c r="C13" s="13" t="n">
        <v>180</v>
      </c>
      <c r="D13" s="7" t="n">
        <v>0.1</v>
      </c>
      <c r="E13" s="14" t="n">
        <v>0.12</v>
      </c>
      <c r="F13" s="13" t="n">
        <v>60</v>
      </c>
      <c r="G13" s="13" t="n">
        <v>13.19</v>
      </c>
      <c r="H13" s="13" t="n">
        <v>90</v>
      </c>
      <c r="I13" s="12" t="s">
        <v>26</v>
      </c>
      <c r="J13" s="15" t="n">
        <f aca="false">IF(C13="","",ROUND(C13*E13,2))</f>
        <v>21.6</v>
      </c>
      <c r="K13" s="15" t="n">
        <f aca="false">IF(C13="","",ROUND(C13/(1+D13)*$C$7,2))</f>
        <v>1.64</v>
      </c>
      <c r="L13" s="15" t="n">
        <f aca="false">IF(C13="","",MAX(0,ROUND(C13*D13/(1+D13)-IF(I13="Evet",H13*D13/(1+D13),0)-(J13+F13+G13)*$C$8/(1+$C$8),2)))</f>
        <v>0</v>
      </c>
      <c r="M13" s="16" t="n">
        <f aca="false">IF(C13="","",C13-J13-F13-G13-H13-K13-L13)</f>
        <v>-6.42999999999999</v>
      </c>
      <c r="N13" s="17" t="n">
        <f aca="false">IF(C13="","",IF(C13=0,"",M13/C13))</f>
        <v>-0.0357222222222222</v>
      </c>
      <c r="O13" s="17" t="n">
        <f aca="false">IF(C13="","",IF(C13=0,"",(J13+F13+G13+K13+L13)/C13))</f>
        <v>0.535722222222222</v>
      </c>
    </row>
    <row r="14" customFormat="false" ht="18" hidden="false" customHeight="false" outlineLevel="0" collapsed="false">
      <c r="A14" s="11"/>
      <c r="B14" s="12"/>
      <c r="C14" s="13"/>
      <c r="D14" s="7"/>
      <c r="E14" s="14"/>
      <c r="F14" s="13"/>
      <c r="G14" s="13"/>
      <c r="H14" s="13"/>
      <c r="I14" s="12"/>
      <c r="J14" s="15" t="str">
        <f aca="false">IF(C14="","",ROUND(C14*E14,2))</f>
        <v/>
      </c>
      <c r="K14" s="15" t="str">
        <f aca="false">IF(C14="","",ROUND(C14/(1+D14)*$C$7,2))</f>
        <v/>
      </c>
      <c r="L14" s="15" t="str">
        <f aca="false">IF(C14="","",MAX(0,ROUND(C14*D14/(1+D14)-IF(I14="Evet",H14*D14/(1+D14),0)-(J14+F14+G14)*$C$8/(1+$C$8),2)))</f>
        <v/>
      </c>
      <c r="M14" s="16" t="str">
        <f aca="false">IF(C14="","",C14-J14-F14-G14-H14-K14-L14)</f>
        <v/>
      </c>
      <c r="N14" s="17" t="str">
        <f aca="false">IF(C14="","",IF(C14=0,"",M14/C14))</f>
        <v/>
      </c>
      <c r="O14" s="17" t="str">
        <f aca="false">IF(C14="","",IF(C14=0,"",(J14+F14+G14+K14+L14)/C14))</f>
        <v/>
      </c>
    </row>
    <row r="15" customFormat="false" ht="18" hidden="false" customHeight="false" outlineLevel="0" collapsed="false">
      <c r="A15" s="11"/>
      <c r="B15" s="12"/>
      <c r="C15" s="13"/>
      <c r="D15" s="7"/>
      <c r="E15" s="14"/>
      <c r="F15" s="13"/>
      <c r="G15" s="13"/>
      <c r="H15" s="13"/>
      <c r="I15" s="12"/>
      <c r="J15" s="15" t="str">
        <f aca="false">IF(C15="","",ROUND(C15*E15,2))</f>
        <v/>
      </c>
      <c r="K15" s="15" t="str">
        <f aca="false">IF(C15="","",ROUND(C15/(1+D15)*$C$7,2))</f>
        <v/>
      </c>
      <c r="L15" s="15" t="str">
        <f aca="false">IF(C15="","",MAX(0,ROUND(C15*D15/(1+D15)-IF(I15="Evet",H15*D15/(1+D15),0)-(J15+F15+G15)*$C$8/(1+$C$8),2)))</f>
        <v/>
      </c>
      <c r="M15" s="16" t="str">
        <f aca="false">IF(C15="","",C15-J15-F15-G15-H15-K15-L15)</f>
        <v/>
      </c>
      <c r="N15" s="17" t="str">
        <f aca="false">IF(C15="","",IF(C15=0,"",M15/C15))</f>
        <v/>
      </c>
      <c r="O15" s="17" t="str">
        <f aca="false">IF(C15="","",IF(C15=0,"",(J15+F15+G15+K15+L15)/C15))</f>
        <v/>
      </c>
    </row>
    <row r="16" customFormat="false" ht="18" hidden="false" customHeight="false" outlineLevel="0" collapsed="false">
      <c r="A16" s="11"/>
      <c r="B16" s="12"/>
      <c r="C16" s="13"/>
      <c r="D16" s="7"/>
      <c r="E16" s="14"/>
      <c r="F16" s="13"/>
      <c r="G16" s="13"/>
      <c r="H16" s="13"/>
      <c r="I16" s="12"/>
      <c r="J16" s="15" t="str">
        <f aca="false">IF(C16="","",ROUND(C16*E16,2))</f>
        <v/>
      </c>
      <c r="K16" s="15" t="str">
        <f aca="false">IF(C16="","",ROUND(C16/(1+D16)*$C$7,2))</f>
        <v/>
      </c>
      <c r="L16" s="15" t="str">
        <f aca="false">IF(C16="","",MAX(0,ROUND(C16*D16/(1+D16)-IF(I16="Evet",H16*D16/(1+D16),0)-(J16+F16+G16)*$C$8/(1+$C$8),2)))</f>
        <v/>
      </c>
      <c r="M16" s="16" t="str">
        <f aca="false">IF(C16="","",C16-J16-F16-G16-H16-K16-L16)</f>
        <v/>
      </c>
      <c r="N16" s="17" t="str">
        <f aca="false">IF(C16="","",IF(C16=0,"",M16/C16))</f>
        <v/>
      </c>
      <c r="O16" s="17" t="str">
        <f aca="false">IF(C16="","",IF(C16=0,"",(J16+F16+G16+K16+L16)/C16))</f>
        <v/>
      </c>
    </row>
    <row r="17" customFormat="false" ht="18" hidden="false" customHeight="false" outlineLevel="0" collapsed="false">
      <c r="A17" s="11"/>
      <c r="B17" s="12"/>
      <c r="C17" s="13"/>
      <c r="D17" s="7"/>
      <c r="E17" s="14"/>
      <c r="F17" s="13"/>
      <c r="G17" s="13"/>
      <c r="H17" s="13"/>
      <c r="I17" s="12"/>
      <c r="J17" s="15" t="str">
        <f aca="false">IF(C17="","",ROUND(C17*E17,2))</f>
        <v/>
      </c>
      <c r="K17" s="15" t="str">
        <f aca="false">IF(C17="","",ROUND(C17/(1+D17)*$C$7,2))</f>
        <v/>
      </c>
      <c r="L17" s="15" t="str">
        <f aca="false">IF(C17="","",MAX(0,ROUND(C17*D17/(1+D17)-IF(I17="Evet",H17*D17/(1+D17),0)-(J17+F17+G17)*$C$8/(1+$C$8),2)))</f>
        <v/>
      </c>
      <c r="M17" s="16" t="str">
        <f aca="false">IF(C17="","",C17-J17-F17-G17-H17-K17-L17)</f>
        <v/>
      </c>
      <c r="N17" s="17" t="str">
        <f aca="false">IF(C17="","",IF(C17=0,"",M17/C17))</f>
        <v/>
      </c>
      <c r="O17" s="17" t="str">
        <f aca="false">IF(C17="","",IF(C17=0,"",(J17+F17+G17+K17+L17)/C17))</f>
        <v/>
      </c>
    </row>
    <row r="18" customFormat="false" ht="18" hidden="false" customHeight="false" outlineLevel="0" collapsed="false">
      <c r="A18" s="11"/>
      <c r="B18" s="12"/>
      <c r="C18" s="13"/>
      <c r="D18" s="7"/>
      <c r="E18" s="14"/>
      <c r="F18" s="13"/>
      <c r="G18" s="13"/>
      <c r="H18" s="13"/>
      <c r="I18" s="12"/>
      <c r="J18" s="15" t="str">
        <f aca="false">IF(C18="","",ROUND(C18*E18,2))</f>
        <v/>
      </c>
      <c r="K18" s="15" t="str">
        <f aca="false">IF(C18="","",ROUND(C18/(1+D18)*$C$7,2))</f>
        <v/>
      </c>
      <c r="L18" s="15" t="str">
        <f aca="false">IF(C18="","",MAX(0,ROUND(C18*D18/(1+D18)-IF(I18="Evet",H18*D18/(1+D18),0)-(J18+F18+G18)*$C$8/(1+$C$8),2)))</f>
        <v/>
      </c>
      <c r="M18" s="16" t="str">
        <f aca="false">IF(C18="","",C18-J18-F18-G18-H18-K18-L18)</f>
        <v/>
      </c>
      <c r="N18" s="17" t="str">
        <f aca="false">IF(C18="","",IF(C18=0,"",M18/C18))</f>
        <v/>
      </c>
      <c r="O18" s="17" t="str">
        <f aca="false">IF(C18="","",IF(C18=0,"",(J18+F18+G18+K18+L18)/C18))</f>
        <v/>
      </c>
    </row>
    <row r="19" customFormat="false" ht="18" hidden="false" customHeight="false" outlineLevel="0" collapsed="false">
      <c r="A19" s="11"/>
      <c r="B19" s="12"/>
      <c r="C19" s="13"/>
      <c r="D19" s="7"/>
      <c r="E19" s="14"/>
      <c r="F19" s="13"/>
      <c r="G19" s="13"/>
      <c r="H19" s="13"/>
      <c r="I19" s="12"/>
      <c r="J19" s="15" t="str">
        <f aca="false">IF(C19="","",ROUND(C19*E19,2))</f>
        <v/>
      </c>
      <c r="K19" s="15" t="str">
        <f aca="false">IF(C19="","",ROUND(C19/(1+D19)*$C$7,2))</f>
        <v/>
      </c>
      <c r="L19" s="15" t="str">
        <f aca="false">IF(C19="","",MAX(0,ROUND(C19*D19/(1+D19)-IF(I19="Evet",H19*D19/(1+D19),0)-(J19+F19+G19)*$C$8/(1+$C$8),2)))</f>
        <v/>
      </c>
      <c r="M19" s="16" t="str">
        <f aca="false">IF(C19="","",C19-J19-F19-G19-H19-K19-L19)</f>
        <v/>
      </c>
      <c r="N19" s="17" t="str">
        <f aca="false">IF(C19="","",IF(C19=0,"",M19/C19))</f>
        <v/>
      </c>
      <c r="O19" s="17" t="str">
        <f aca="false">IF(C19="","",IF(C19=0,"",(J19+F19+G19+K19+L19)/C19))</f>
        <v/>
      </c>
    </row>
    <row r="20" customFormat="false" ht="18" hidden="false" customHeight="false" outlineLevel="0" collapsed="false">
      <c r="A20" s="11"/>
      <c r="B20" s="12"/>
      <c r="C20" s="13"/>
      <c r="D20" s="7"/>
      <c r="E20" s="14"/>
      <c r="F20" s="13"/>
      <c r="G20" s="13"/>
      <c r="H20" s="13"/>
      <c r="I20" s="12"/>
      <c r="J20" s="15" t="str">
        <f aca="false">IF(C20="","",ROUND(C20*E20,2))</f>
        <v/>
      </c>
      <c r="K20" s="15" t="str">
        <f aca="false">IF(C20="","",ROUND(C20/(1+D20)*$C$7,2))</f>
        <v/>
      </c>
      <c r="L20" s="15" t="str">
        <f aca="false">IF(C20="","",MAX(0,ROUND(C20*D20/(1+D20)-IF(I20="Evet",H20*D20/(1+D20),0)-(J20+F20+G20)*$C$8/(1+$C$8),2)))</f>
        <v/>
      </c>
      <c r="M20" s="16" t="str">
        <f aca="false">IF(C20="","",C20-J20-F20-G20-H20-K20-L20)</f>
        <v/>
      </c>
      <c r="N20" s="17" t="str">
        <f aca="false">IF(C20="","",IF(C20=0,"",M20/C20))</f>
        <v/>
      </c>
      <c r="O20" s="17" t="str">
        <f aca="false">IF(C20="","",IF(C20=0,"",(J20+F20+G20+K20+L20)/C20))</f>
        <v/>
      </c>
    </row>
    <row r="21" customFormat="false" ht="18" hidden="false" customHeight="false" outlineLevel="0" collapsed="false">
      <c r="A21" s="11"/>
      <c r="B21" s="12"/>
      <c r="C21" s="13"/>
      <c r="D21" s="7"/>
      <c r="E21" s="14"/>
      <c r="F21" s="13"/>
      <c r="G21" s="13"/>
      <c r="H21" s="13"/>
      <c r="I21" s="12"/>
      <c r="J21" s="15" t="str">
        <f aca="false">IF(C21="","",ROUND(C21*E21,2))</f>
        <v/>
      </c>
      <c r="K21" s="15" t="str">
        <f aca="false">IF(C21="","",ROUND(C21/(1+D21)*$C$7,2))</f>
        <v/>
      </c>
      <c r="L21" s="15" t="str">
        <f aca="false">IF(C21="","",MAX(0,ROUND(C21*D21/(1+D21)-IF(I21="Evet",H21*D21/(1+D21),0)-(J21+F21+G21)*$C$8/(1+$C$8),2)))</f>
        <v/>
      </c>
      <c r="M21" s="16" t="str">
        <f aca="false">IF(C21="","",C21-J21-F21-G21-H21-K21-L21)</f>
        <v/>
      </c>
      <c r="N21" s="17" t="str">
        <f aca="false">IF(C21="","",IF(C21=0,"",M21/C21))</f>
        <v/>
      </c>
      <c r="O21" s="17" t="str">
        <f aca="false">IF(C21="","",IF(C21=0,"",(J21+F21+G21+K21+L21)/C21))</f>
        <v/>
      </c>
    </row>
    <row r="22" customFormat="false" ht="18" hidden="false" customHeight="false" outlineLevel="0" collapsed="false">
      <c r="A22" s="11"/>
      <c r="B22" s="12"/>
      <c r="C22" s="13"/>
      <c r="D22" s="7"/>
      <c r="E22" s="14"/>
      <c r="F22" s="13"/>
      <c r="G22" s="13"/>
      <c r="H22" s="13"/>
      <c r="I22" s="12"/>
      <c r="J22" s="15" t="str">
        <f aca="false">IF(C22="","",ROUND(C22*E22,2))</f>
        <v/>
      </c>
      <c r="K22" s="15" t="str">
        <f aca="false">IF(C22="","",ROUND(C22/(1+D22)*$C$7,2))</f>
        <v/>
      </c>
      <c r="L22" s="15" t="str">
        <f aca="false">IF(C22="","",MAX(0,ROUND(C22*D22/(1+D22)-IF(I22="Evet",H22*D22/(1+D22),0)-(J22+F22+G22)*$C$8/(1+$C$8),2)))</f>
        <v/>
      </c>
      <c r="M22" s="16" t="str">
        <f aca="false">IF(C22="","",C22-J22-F22-G22-H22-K22-L22)</f>
        <v/>
      </c>
      <c r="N22" s="17" t="str">
        <f aca="false">IF(C22="","",IF(C22=0,"",M22/C22))</f>
        <v/>
      </c>
      <c r="O22" s="17" t="str">
        <f aca="false">IF(C22="","",IF(C22=0,"",(J22+F22+G22+K22+L22)/C22))</f>
        <v/>
      </c>
    </row>
    <row r="23" customFormat="false" ht="18" hidden="false" customHeight="false" outlineLevel="0" collapsed="false">
      <c r="A23" s="11"/>
      <c r="B23" s="12"/>
      <c r="C23" s="13"/>
      <c r="D23" s="7"/>
      <c r="E23" s="14"/>
      <c r="F23" s="13"/>
      <c r="G23" s="13"/>
      <c r="H23" s="13"/>
      <c r="I23" s="12"/>
      <c r="J23" s="15" t="str">
        <f aca="false">IF(C23="","",ROUND(C23*E23,2))</f>
        <v/>
      </c>
      <c r="K23" s="15" t="str">
        <f aca="false">IF(C23="","",ROUND(C23/(1+D23)*$C$7,2))</f>
        <v/>
      </c>
      <c r="L23" s="15" t="str">
        <f aca="false">IF(C23="","",MAX(0,ROUND(C23*D23/(1+D23)-IF(I23="Evet",H23*D23/(1+D23),0)-(J23+F23+G23)*$C$8/(1+$C$8),2)))</f>
        <v/>
      </c>
      <c r="M23" s="16" t="str">
        <f aca="false">IF(C23="","",C23-J23-F23-G23-H23-K23-L23)</f>
        <v/>
      </c>
      <c r="N23" s="17" t="str">
        <f aca="false">IF(C23="","",IF(C23=0,"",M23/C23))</f>
        <v/>
      </c>
      <c r="O23" s="17" t="str">
        <f aca="false">IF(C23="","",IF(C23=0,"",(J23+F23+G23+K23+L23)/C23))</f>
        <v/>
      </c>
    </row>
    <row r="24" customFormat="false" ht="18" hidden="false" customHeight="false" outlineLevel="0" collapsed="false">
      <c r="A24" s="11"/>
      <c r="B24" s="12"/>
      <c r="C24" s="13"/>
      <c r="D24" s="7"/>
      <c r="E24" s="14"/>
      <c r="F24" s="13"/>
      <c r="G24" s="13"/>
      <c r="H24" s="13"/>
      <c r="I24" s="12"/>
      <c r="J24" s="15" t="str">
        <f aca="false">IF(C24="","",ROUND(C24*E24,2))</f>
        <v/>
      </c>
      <c r="K24" s="15" t="str">
        <f aca="false">IF(C24="","",ROUND(C24/(1+D24)*$C$7,2))</f>
        <v/>
      </c>
      <c r="L24" s="15" t="str">
        <f aca="false">IF(C24="","",MAX(0,ROUND(C24*D24/(1+D24)-IF(I24="Evet",H24*D24/(1+D24),0)-(J24+F24+G24)*$C$8/(1+$C$8),2)))</f>
        <v/>
      </c>
      <c r="M24" s="16" t="str">
        <f aca="false">IF(C24="","",C24-J24-F24-G24-H24-K24-L24)</f>
        <v/>
      </c>
      <c r="N24" s="17" t="str">
        <f aca="false">IF(C24="","",IF(C24=0,"",M24/C24))</f>
        <v/>
      </c>
      <c r="O24" s="17" t="str">
        <f aca="false">IF(C24="","",IF(C24=0,"",(J24+F24+G24+K24+L24)/C24))</f>
        <v/>
      </c>
    </row>
    <row r="25" customFormat="false" ht="18" hidden="false" customHeight="false" outlineLevel="0" collapsed="false">
      <c r="A25" s="11"/>
      <c r="B25" s="12"/>
      <c r="C25" s="13"/>
      <c r="D25" s="7"/>
      <c r="E25" s="14"/>
      <c r="F25" s="13"/>
      <c r="G25" s="13"/>
      <c r="H25" s="13"/>
      <c r="I25" s="12"/>
      <c r="J25" s="15" t="str">
        <f aca="false">IF(C25="","",ROUND(C25*E25,2))</f>
        <v/>
      </c>
      <c r="K25" s="15" t="str">
        <f aca="false">IF(C25="","",ROUND(C25/(1+D25)*$C$7,2))</f>
        <v/>
      </c>
      <c r="L25" s="15" t="str">
        <f aca="false">IF(C25="","",MAX(0,ROUND(C25*D25/(1+D25)-IF(I25="Evet",H25*D25/(1+D25),0)-(J25+F25+G25)*$C$8/(1+$C$8),2)))</f>
        <v/>
      </c>
      <c r="M25" s="16" t="str">
        <f aca="false">IF(C25="","",C25-J25-F25-G25-H25-K25-L25)</f>
        <v/>
      </c>
      <c r="N25" s="17" t="str">
        <f aca="false">IF(C25="","",IF(C25=0,"",M25/C25))</f>
        <v/>
      </c>
      <c r="O25" s="17" t="str">
        <f aca="false">IF(C25="","",IF(C25=0,"",(J25+F25+G25+K25+L25)/C25))</f>
        <v/>
      </c>
    </row>
    <row r="27" customFormat="false" ht="18" hidden="false" customHeight="false" outlineLevel="0" collapsed="false">
      <c r="A27" s="18" t="s">
        <v>32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customFormat="false" ht="15.75" hidden="false" customHeight="true" outlineLevel="0" collapsed="false">
      <c r="A28" s="19" t="s">
        <v>33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customFormat="false" ht="15.75" hidden="false" customHeight="true" outlineLevel="0" collapsed="false">
      <c r="A29" s="19" t="s">
        <v>34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customFormat="false" ht="30" hidden="false" customHeight="true" outlineLevel="0" collapsed="false">
      <c r="A30" s="19" t="s">
        <v>35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customFormat="false" ht="30" hidden="false" customHeight="true" outlineLevel="0" collapsed="false">
      <c r="A31" s="19" t="s">
        <v>36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customFormat="false" ht="15.75" hidden="false" customHeight="true" outlineLevel="0" collapsed="false">
      <c r="A32" s="19" t="s">
        <v>37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4" customFormat="false" ht="18" hidden="false" customHeight="false" outlineLevel="0" collapsed="false">
      <c r="A34" s="18" t="s">
        <v>38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customFormat="false" ht="15.75" hidden="false" customHeight="true" outlineLevel="0" collapsed="false">
      <c r="A35" s="19" t="s">
        <v>39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customFormat="false" ht="15.75" hidden="false" customHeight="true" outlineLevel="0" collapsed="false">
      <c r="A36" s="19" t="s">
        <v>40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customFormat="false" ht="30" hidden="false" customHeight="true" outlineLevel="0" collapsed="false">
      <c r="A37" s="19" t="s">
        <v>41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9" customFormat="false" ht="27.75" hidden="false" customHeight="true" outlineLevel="0" collapsed="false">
      <c r="A39" s="20" t="s">
        <v>42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</sheetData>
  <mergeCells count="20">
    <mergeCell ref="B1:P1"/>
    <mergeCell ref="B2:P2"/>
    <mergeCell ref="A3:P3"/>
    <mergeCell ref="A4:P4"/>
    <mergeCell ref="A5:P5"/>
    <mergeCell ref="A7:B7"/>
    <mergeCell ref="D7:P7"/>
    <mergeCell ref="A8:B8"/>
    <mergeCell ref="D8:P8"/>
    <mergeCell ref="A27:P27"/>
    <mergeCell ref="A28:P28"/>
    <mergeCell ref="A29:P29"/>
    <mergeCell ref="A30:P30"/>
    <mergeCell ref="A31:P31"/>
    <mergeCell ref="A32:P32"/>
    <mergeCell ref="A34:P34"/>
    <mergeCell ref="A35:P35"/>
    <mergeCell ref="A36:P36"/>
    <mergeCell ref="A37:P37"/>
    <mergeCell ref="A39:P39"/>
  </mergeCells>
  <conditionalFormatting sqref="M11:M25">
    <cfRule type="expression" priority="2" aboveAverage="0" equalAverage="0" bottom="0" percent="0" rank="0" text="" dxfId="0">
      <formula>AND(ISNUMBER(M11),M11&lt;0)</formula>
    </cfRule>
  </conditionalFormatting>
  <dataValidations count="1">
    <dataValidation allowBlank="true" error="Evet ya da Hayır seç." errorStyle="stop" errorTitle="Evet ya da Hayır" operator="between" showDropDown="false" showErrorMessage="true" showInputMessage="false" sqref="I11:I25" type="list">
      <formula1>"Evet,Hayır"</formula1>
      <formula2>0</formula2>
    </dataValidation>
  </dataValidations>
  <hyperlinks>
    <hyperlink ref="A39" r:id="rId1" display="Bunu otomatik yapmak için: netkadran.com — 14 gün ücretsiz, kart gerekmez"/>
  </hyperlinks>
  <printOptions headings="false" gridLines="false" gridLinesSet="true" horizontalCentered="false" verticalCentered="false"/>
  <pageMargins left="0.4" right="0.4" top="0.6" bottom="0.6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&amp;L&amp;"Arial,Kalın"Netkadran — Sipariş kâr hesap tablosu&amp;R&amp;"Arial,Kalın"&amp;Kb42318MALİ MÜŞAVİR ONAYI BEKLİYOR — TASLAK</oddHeader>
    <oddFooter>&amp;L&amp;8Bunu otomatik yapmak için: netkadran.com — 14 gün ücretsiz, kart gerekmez&amp;R&amp;8&amp;P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  <Company>LUMINOW Bilişim Ltd.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2026-10-19T16:10:23Z</dcterms:created>
  <dc:creator>Netkadran</dc:creator>
  <dc:description/>
  <dc:language>tr-TR</dc:language>
  <cp:lastModifiedBy>Unknown</cp:lastModifiedBy>
  <dcterms:modified xsi:type="dcterms:W3CDTF">2026-10-19T16:10:23Z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